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eia antes" sheetId="1" r:id="rId1"/>
    <sheet name="CMV do mês" sheetId="2" r:id="rId2"/>
    <sheet name="Compras" sheetId="3" r:id="rId3"/>
    <sheet name="Estoque" sheetId="4" r:id="rId4"/>
    <sheet name="Fichas técnicas" sheetId="5" r:id="rId5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5">
    <numFmt numFmtId="56" formatCode="&quot;上午/下午 &quot;hh&quot;時&quot;mm&quot;分&quot;ss&quot;秒 &quot;"/>
    <numFmt numFmtId="60" formatCode="&quot;R$&quot; #,##0.00"/>
    <numFmt numFmtId="61" formatCode="0.0%"/>
    <numFmt numFmtId="62" formatCode="dd/mm/yyyy"/>
    <numFmt numFmtId="63" formatCode="#,##0.###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NumberFormat="1"/>
    <xf numFmtId="60" fontId="0" fillId="0" borderId="0" xfId="0" applyNumberFormat="1"/>
    <xf numFmtId="61" fontId="0" fillId="0" borderId="0" xfId="0" applyNumberFormat="1"/>
    <xf numFmtId="62" fontId="0" fillId="0" borderId="0" xfId="0" applyNumberFormat="1"/>
    <xf numFmtId="6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4"/>
  <sheetViews>
    <sheetView workbookViewId="0"/>
  </sheetViews>
  <cols>
    <col min="1" max="1" width="110.83203125" customWidth="1"/>
  </cols>
  <sheetData>
    <row r="1">
      <c r="A1" t="str">
        <v>Planilha de CMV do mês para restaurante, com ficha técnica</v>
      </c>
    </row>
    <row r="2">
      <c r="A2" t="str">
        <v>Feita pelo FoodDash (meufooddash.com). Grátis, sem cadastro. Funciona no Excel e no Google Planilhas.</v>
      </c>
    </row>
    <row r="4">
      <c r="A4" t="str">
        <v>A conta: CMV = estoque no início do mês + compras do mês - estoque no fim do mês.</v>
      </c>
    </row>
    <row r="5">
      <c r="A5" t="str">
        <v>O CMV em % é esse valor dividido pelo faturamento bruto do mês.</v>
      </c>
    </row>
    <row r="7">
      <c r="A7" t="str">
        <v>Como preencher</v>
      </c>
    </row>
    <row r="8">
      <c r="A8" t="str">
        <v>1. Aba Estoque: no primeiro dia do mês, conte o que tem e digite a quantidade de cada item e o custo por unidade.</v>
      </c>
    </row>
    <row r="9">
      <c r="A9" t="str">
        <v xml:space="preserve">   No último dia do mês, conte de novo e digite na coluna do fim do mês. O valor em R$ se calcula sozinho.</v>
      </c>
    </row>
    <row r="10">
      <c r="A10" t="str">
        <v>2. Aba Compras: digite cada nota de insumo do mês, com o grupo escrito igual a um destes:</v>
      </c>
    </row>
    <row r="11">
      <c r="A11" t="str">
        <v xml:space="preserve">   Matéria-prima, Embalagens, Bebidas para revenda, Outros itens de CMV.</v>
      </c>
    </row>
    <row r="12">
      <c r="A12" t="str">
        <v>3. Aba CMV do mês: digite o faturamento bruto do mês e a sua meta de CMV. O resto se calcula sozinho.</v>
      </c>
    </row>
    <row r="13">
      <c r="A13" t="str">
        <v>4. Aba Fichas técnicas: para cada prato, digite o preço pago em cada ingrediente, quanto veio na embalagem</v>
      </c>
    </row>
    <row r="14">
      <c r="A14" t="str">
        <v xml:space="preserve">   e quanto vai no prato, na mesma unidade. Sai o custo do prato e o CMV dele sobre o preço de venda.</v>
      </c>
    </row>
    <row r="16">
      <c r="A16" t="str">
        <v>Sem contagem de estoque: deixe a aba Estoque zerada. O CMV vira só as compras do mês,</v>
      </c>
    </row>
    <row r="17">
      <c r="A17" t="str">
        <v>que é a conta que o FoodDash faz com as notas dos fornecedores.</v>
      </c>
    </row>
    <row r="19">
      <c r="A19" t="str">
        <v>Os números que vêm preenchidos são um exemplo. Apague e digite os do seu restaurante.</v>
      </c>
    </row>
    <row r="20">
      <c r="A20" t="str">
        <v>A meta de exemplo é a da culinária Variadas na calculadora de CMV do FoodDash.</v>
      </c>
    </row>
    <row r="21">
      <c r="A21" t="str">
        <v>A meta da sua culinária está em meufooddash.com/calculadora-cmv</v>
      </c>
    </row>
    <row r="23">
      <c r="A23" t="str">
        <v>Para a DRE completa do mês, use a planilha de DRE: meufooddash.com/planilha-dre-restaurante</v>
      </c>
    </row>
    <row r="24">
      <c r="A24" t="str">
        <v>No FoodDash as notas dos fornecedores entram por foto, PDF ou XML, e o CMV se atualiza sozinho: meufooddash.com</v>
      </c>
    </row>
  </sheetData>
  <ignoredErrors>
    <ignoredError numberStoredAsText="1" sqref="A1:A2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cols>
    <col min="1" max="1" width="52.83203125" customWidth="1"/>
    <col min="2" max="2" width="20.83203125" customWidth="1"/>
  </cols>
  <sheetData>
    <row r="1">
      <c r="A1" t="str">
        <v>CMV do mês</v>
      </c>
    </row>
    <row r="3">
      <c r="A3" t="str">
        <v>Faturamento bruto do mês (R$)</v>
      </c>
      <c r="B3" s="1">
        <v>80000</v>
      </c>
    </row>
    <row r="4">
      <c r="A4" t="str">
        <v>Sua meta de CMV (%)</v>
      </c>
      <c r="B4" s="2">
        <v>0.33</v>
      </c>
    </row>
    <row r="6">
      <c r="A6" t="str">
        <v>Estoque no início do mês</v>
      </c>
      <c r="B6" s="1">
        <f>Estoque!F2</f>
        <v>8350</v>
      </c>
    </row>
    <row r="7">
      <c r="A7" t="str">
        <v>(+) Compras de matéria-prima</v>
      </c>
      <c r="B7" s="1">
        <f>SUMIF(Compras!$C$4:$C$300,"Matéria-prima",Compras!$D$4:$D$300)</f>
        <v>22000</v>
      </c>
    </row>
    <row r="8">
      <c r="A8" t="str">
        <v>(+) Compras de embalagens</v>
      </c>
      <c r="B8" s="1">
        <f>SUMIF(Compras!$C$4:$C$300,"Embalagens",Compras!$D$4:$D$300)</f>
        <v>2800</v>
      </c>
    </row>
    <row r="9">
      <c r="A9" t="str">
        <v>(+) Compras de bebidas para revenda</v>
      </c>
      <c r="B9" s="1">
        <f>SUMIF(Compras!$C$4:$C$300,"Bebidas para revenda",Compras!$D$4:$D$300)</f>
        <v>3200</v>
      </c>
    </row>
    <row r="10">
      <c r="A10" t="str">
        <v>(+) Outros itens de CMV</v>
      </c>
      <c r="B10" s="1">
        <f>SUMIF(Compras!$C$4:$C$300,"Outros itens de CMV",Compras!$D$4:$D$300)</f>
        <v>0</v>
      </c>
    </row>
    <row r="11">
      <c r="A11" t="str">
        <v>(+) Total de compras do mês</v>
      </c>
      <c r="B11" s="1">
        <f>SUM(B7:B10)</f>
        <v>28000</v>
      </c>
    </row>
    <row r="12">
      <c r="A12" t="str">
        <v>(-) Estoque no fim do mês</v>
      </c>
      <c r="B12" s="1">
        <f>Estoque!G2</f>
        <v>9600</v>
      </c>
    </row>
    <row r="13">
      <c r="A13" t="str">
        <v>(=) CMV do mês</v>
      </c>
      <c r="B13" s="1">
        <f>B6+B11-B12</f>
        <v>26750</v>
      </c>
    </row>
    <row r="14">
      <c r="A14" t="str">
        <v>CMV sobre o faturamento</v>
      </c>
      <c r="B14" s="2">
        <f>IF(B3&gt;0,B13/B3,0)</f>
        <v>0.334375</v>
      </c>
    </row>
    <row r="15">
      <c r="A15" t="str">
        <v>Diferença para a meta (em pontos percentuais)</v>
      </c>
      <c r="B15" s="2">
        <f>B14-B4</f>
        <v>0.004375</v>
      </c>
    </row>
    <row r="16">
      <c r="A16" t="str">
        <v>Quanto a diferença para a meta custa no mês (R$)</v>
      </c>
      <c r="B16" s="1">
        <f>IF(B15&gt;0,B15*B3,0)</f>
        <v>350</v>
      </c>
    </row>
    <row r="18">
      <c r="A18" t="str">
        <v>CMV só pelas compras do mês, sem contar estoque</v>
      </c>
      <c r="B18" s="2">
        <f>IF(B3&gt;0,B11/B3,0)</f>
        <v>0.35</v>
      </c>
    </row>
  </sheetData>
  <ignoredErrors>
    <ignoredError numberStoredAsText="1" sqref="A1:B1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cols>
    <col min="1" max="1" width="14.83203125" customWidth="1"/>
    <col min="2" max="2" width="34.83203125" customWidth="1"/>
    <col min="3" max="3" width="24.83203125" customWidth="1"/>
    <col min="4" max="4" width="18.83203125" customWidth="1"/>
  </cols>
  <sheetData>
    <row r="1">
      <c r="A1" t="str">
        <v>Compras de insumo do mês</v>
      </c>
    </row>
    <row r="2">
      <c r="A2" t="str">
        <v>Grupo: Matéria-prima, Embalagens, Bebidas para revenda ou Outros itens de CMV.</v>
      </c>
    </row>
    <row r="3">
      <c r="A3" t="str">
        <v>Data</v>
      </c>
      <c r="B3" t="str">
        <v>Fornecedor</v>
      </c>
      <c r="C3" t="str">
        <v>Grupo</v>
      </c>
      <c r="D3" t="str">
        <v>Valor da nota (R$)</v>
      </c>
    </row>
    <row r="4">
      <c r="A4" s="3">
        <v>46267</v>
      </c>
      <c r="B4" t="str">
        <v>Frigorífico</v>
      </c>
      <c r="C4" t="str">
        <v>Matéria-prima</v>
      </c>
      <c r="D4" s="1">
        <v>9500</v>
      </c>
    </row>
    <row r="5">
      <c r="A5" s="3">
        <v>46268</v>
      </c>
      <c r="B5" t="str">
        <v>Hortifrúti</v>
      </c>
      <c r="C5" t="str">
        <v>Matéria-prima</v>
      </c>
      <c r="D5" s="1">
        <v>3200</v>
      </c>
    </row>
    <row r="6">
      <c r="A6" s="3">
        <v>46270</v>
      </c>
      <c r="B6" t="str">
        <v>Atacadista (secos)</v>
      </c>
      <c r="C6" t="str">
        <v>Matéria-prima</v>
      </c>
      <c r="D6" s="1">
        <v>6300</v>
      </c>
    </row>
    <row r="7">
      <c r="A7" s="3">
        <v>46275</v>
      </c>
      <c r="B7" t="str">
        <v>Laticínios</v>
      </c>
      <c r="C7" t="str">
        <v>Matéria-prima</v>
      </c>
      <c r="D7" s="1">
        <v>3000</v>
      </c>
    </row>
    <row r="8">
      <c r="A8" s="3">
        <v>46273</v>
      </c>
      <c r="B8" t="str">
        <v>Fornecedor de embalagens</v>
      </c>
      <c r="C8" t="str">
        <v>Embalagens</v>
      </c>
      <c r="D8" s="1">
        <v>2800</v>
      </c>
    </row>
    <row r="9">
      <c r="A9" s="3">
        <v>46277</v>
      </c>
      <c r="B9" t="str">
        <v>Distribuidora de bebidas</v>
      </c>
      <c r="C9" t="str">
        <v>Bebidas para revenda</v>
      </c>
      <c r="D9" s="1">
        <v>3200</v>
      </c>
    </row>
  </sheetData>
  <ignoredErrors>
    <ignoredError numberStoredAsText="1" sqref="A1:D9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34"/>
  <sheetViews>
    <sheetView workbookViewId="0"/>
  </sheetViews>
  <cols>
    <col min="1" max="1" width="30.83203125" customWidth="1"/>
    <col min="2" max="2" width="12.83203125" customWidth="1"/>
    <col min="3" max="3" width="18.83203125" customWidth="1"/>
    <col min="4" max="4" width="18.83203125" customWidth="1"/>
    <col min="5" max="5" width="18.83203125" customWidth="1"/>
    <col min="6" max="6" width="20.83203125" customWidth="1"/>
    <col min="7" max="7" width="20.83203125" customWidth="1"/>
  </cols>
  <sheetData>
    <row r="1">
      <c r="A1" t="str">
        <v>Contagem de estoque</v>
      </c>
    </row>
    <row r="2">
      <c r="E2" t="str">
        <v>Total</v>
      </c>
      <c r="F2" s="1">
        <f>SUM(F5:F80)</f>
        <v>8350</v>
      </c>
      <c r="G2" s="1">
        <f>SUM(G5:G80)</f>
        <v>9600</v>
      </c>
    </row>
    <row r="4">
      <c r="A4" t="str">
        <v>Item</v>
      </c>
      <c r="B4" t="str">
        <v>Unidade</v>
      </c>
      <c r="C4" t="str">
        <v>Custo por unidade (R$)</v>
      </c>
      <c r="D4" t="str">
        <v>Quantidade no início</v>
      </c>
      <c r="E4" t="str">
        <v>Quantidade no fim</v>
      </c>
      <c r="F4" t="str">
        <v>Valor no início (R$)</v>
      </c>
      <c r="G4" t="str">
        <v>Valor no fim (R$)</v>
      </c>
    </row>
    <row r="5">
      <c r="A5" t="str">
        <v>Carne bovina</v>
      </c>
      <c r="B5" t="str">
        <v>kg</v>
      </c>
      <c r="C5" s="1">
        <v>52</v>
      </c>
      <c r="D5" s="4">
        <v>60</v>
      </c>
      <c r="E5" s="4">
        <v>75</v>
      </c>
      <c r="F5" s="1">
        <f>C5*D5</f>
        <v>3120</v>
      </c>
      <c r="G5" s="1">
        <f>C5*E5</f>
        <v>3900</v>
      </c>
    </row>
    <row r="6">
      <c r="A6" t="str">
        <v>Frango</v>
      </c>
      <c r="B6" t="str">
        <v>kg</v>
      </c>
      <c r="C6" s="1">
        <v>22</v>
      </c>
      <c r="D6" s="4">
        <v>40</v>
      </c>
      <c r="E6" s="4">
        <v>35</v>
      </c>
      <c r="F6" s="1">
        <f>C6*D6</f>
        <v>880</v>
      </c>
      <c r="G6" s="1">
        <f>C6*E6</f>
        <v>770</v>
      </c>
    </row>
    <row r="7">
      <c r="A7" t="str">
        <v>Queijo</v>
      </c>
      <c r="B7" t="str">
        <v>kg</v>
      </c>
      <c r="C7" s="1">
        <v>48</v>
      </c>
      <c r="D7" s="4">
        <v>25</v>
      </c>
      <c r="E7" s="4">
        <v>30</v>
      </c>
      <c r="F7" s="1">
        <f>C7*D7</f>
        <v>1200</v>
      </c>
      <c r="G7" s="1">
        <f>C7*E7</f>
        <v>1440</v>
      </c>
    </row>
    <row r="8">
      <c r="A8" t="str">
        <v>Arroz</v>
      </c>
      <c r="B8" t="str">
        <v>kg</v>
      </c>
      <c r="C8" s="1">
        <v>6</v>
      </c>
      <c r="D8" s="4">
        <v>100</v>
      </c>
      <c r="E8" s="4">
        <v>90</v>
      </c>
      <c r="F8" s="1">
        <f>C8*D8</f>
        <v>600</v>
      </c>
      <c r="G8" s="1">
        <f>C8*E8</f>
        <v>540</v>
      </c>
    </row>
    <row r="9">
      <c r="A9" t="str">
        <v>Óleo</v>
      </c>
      <c r="B9" t="str">
        <v>litro</v>
      </c>
      <c r="C9" s="1">
        <v>9</v>
      </c>
      <c r="D9" s="4">
        <v>40</v>
      </c>
      <c r="E9" s="4">
        <v>50</v>
      </c>
      <c r="F9" s="1">
        <f>C9*D9</f>
        <v>360</v>
      </c>
      <c r="G9" s="1">
        <f>C9*E9</f>
        <v>450</v>
      </c>
    </row>
    <row r="10">
      <c r="A10" t="str">
        <v>Embalagem de delivery</v>
      </c>
      <c r="B10" t="str">
        <v>unidade</v>
      </c>
      <c r="C10" s="1">
        <v>0.9</v>
      </c>
      <c r="D10" s="4">
        <v>1500</v>
      </c>
      <c r="E10" s="4">
        <v>2000</v>
      </c>
      <c r="F10" s="1">
        <f>C10*D10</f>
        <v>1350</v>
      </c>
      <c r="G10" s="1">
        <f>C10*E10</f>
        <v>1800</v>
      </c>
    </row>
    <row r="11">
      <c r="A11" t="str">
        <v>Refrigerante lata</v>
      </c>
      <c r="B11" t="str">
        <v>unidade</v>
      </c>
      <c r="C11" s="1">
        <v>3.5</v>
      </c>
      <c r="D11" s="4">
        <v>240</v>
      </c>
      <c r="E11" s="4">
        <v>200</v>
      </c>
      <c r="F11" s="1">
        <f>C11*D11</f>
        <v>840</v>
      </c>
      <c r="G11" s="1">
        <f>C11*E11</f>
        <v>700</v>
      </c>
    </row>
    <row r="12">
      <c r="F12" s="1">
        <f>C12*D12</f>
        <v>0</v>
      </c>
      <c r="G12" s="1">
        <f>C12*E12</f>
        <v>0</v>
      </c>
    </row>
    <row r="13">
      <c r="F13" s="1">
        <f>C13*D13</f>
        <v>0</v>
      </c>
      <c r="G13" s="1">
        <f>C13*E13</f>
        <v>0</v>
      </c>
    </row>
    <row r="14">
      <c r="F14" s="1">
        <f>C14*D14</f>
        <v>0</v>
      </c>
      <c r="G14" s="1">
        <f>C14*E14</f>
        <v>0</v>
      </c>
    </row>
    <row r="15">
      <c r="F15" s="1">
        <f>C15*D15</f>
        <v>0</v>
      </c>
      <c r="G15" s="1">
        <f>C15*E15</f>
        <v>0</v>
      </c>
    </row>
    <row r="16">
      <c r="F16" s="1">
        <f>C16*D16</f>
        <v>0</v>
      </c>
      <c r="G16" s="1">
        <f>C16*E16</f>
        <v>0</v>
      </c>
    </row>
    <row r="17">
      <c r="F17" s="1">
        <f>C17*D17</f>
        <v>0</v>
      </c>
      <c r="G17" s="1">
        <f>C17*E17</f>
        <v>0</v>
      </c>
    </row>
    <row r="18">
      <c r="F18" s="1">
        <f>C18*D18</f>
        <v>0</v>
      </c>
      <c r="G18" s="1">
        <f>C18*E18</f>
        <v>0</v>
      </c>
    </row>
    <row r="19">
      <c r="F19" s="1">
        <f>C19*D19</f>
        <v>0</v>
      </c>
      <c r="G19" s="1">
        <f>C19*E19</f>
        <v>0</v>
      </c>
    </row>
    <row r="20">
      <c r="F20" s="1">
        <f>C20*D20</f>
        <v>0</v>
      </c>
      <c r="G20" s="1">
        <f>C20*E20</f>
        <v>0</v>
      </c>
    </row>
    <row r="21">
      <c r="F21" s="1">
        <f>C21*D21</f>
        <v>0</v>
      </c>
      <c r="G21" s="1">
        <f>C21*E21</f>
        <v>0</v>
      </c>
    </row>
    <row r="22">
      <c r="F22" s="1">
        <f>C22*D22</f>
        <v>0</v>
      </c>
      <c r="G22" s="1">
        <f>C22*E22</f>
        <v>0</v>
      </c>
    </row>
    <row r="23">
      <c r="F23" s="1">
        <f>C23*D23</f>
        <v>0</v>
      </c>
      <c r="G23" s="1">
        <f>C23*E23</f>
        <v>0</v>
      </c>
    </row>
    <row r="24">
      <c r="F24" s="1">
        <f>C24*D24</f>
        <v>0</v>
      </c>
      <c r="G24" s="1">
        <f>C24*E24</f>
        <v>0</v>
      </c>
    </row>
    <row r="25">
      <c r="F25" s="1">
        <f>C25*D25</f>
        <v>0</v>
      </c>
      <c r="G25" s="1">
        <f>C25*E25</f>
        <v>0</v>
      </c>
    </row>
    <row r="26">
      <c r="F26" s="1">
        <f>C26*D26</f>
        <v>0</v>
      </c>
      <c r="G26" s="1">
        <f>C26*E26</f>
        <v>0</v>
      </c>
    </row>
    <row r="27">
      <c r="F27" s="1">
        <f>C27*D27</f>
        <v>0</v>
      </c>
      <c r="G27" s="1">
        <f>C27*E27</f>
        <v>0</v>
      </c>
    </row>
    <row r="28">
      <c r="F28" s="1">
        <f>C28*D28</f>
        <v>0</v>
      </c>
      <c r="G28" s="1">
        <f>C28*E28</f>
        <v>0</v>
      </c>
    </row>
    <row r="29">
      <c r="F29" s="1">
        <f>C29*D29</f>
        <v>0</v>
      </c>
      <c r="G29" s="1">
        <f>C29*E29</f>
        <v>0</v>
      </c>
    </row>
    <row r="30">
      <c r="F30" s="1">
        <f>C30*D30</f>
        <v>0</v>
      </c>
      <c r="G30" s="1">
        <f>C30*E30</f>
        <v>0</v>
      </c>
    </row>
    <row r="31">
      <c r="F31" s="1">
        <f>C31*D31</f>
        <v>0</v>
      </c>
      <c r="G31" s="1">
        <f>C31*E31</f>
        <v>0</v>
      </c>
    </row>
    <row r="32">
      <c r="F32" s="1">
        <f>C32*D32</f>
        <v>0</v>
      </c>
      <c r="G32" s="1">
        <f>C32*E32</f>
        <v>0</v>
      </c>
    </row>
    <row r="33">
      <c r="F33" s="1">
        <f>C33*D33</f>
        <v>0</v>
      </c>
      <c r="G33" s="1">
        <f>C33*E33</f>
        <v>0</v>
      </c>
    </row>
    <row r="34">
      <c r="F34" s="1">
        <f>C34*D34</f>
        <v>0</v>
      </c>
      <c r="G34" s="1">
        <f>C34*E34</f>
        <v>0</v>
      </c>
    </row>
  </sheetData>
  <ignoredErrors>
    <ignoredError numberStoredAsText="1" sqref="A1:G34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F56"/>
  <sheetViews>
    <sheetView workbookViewId="0"/>
  </sheetViews>
  <cols>
    <col min="1" max="1" width="30.83203125" customWidth="1"/>
    <col min="2" max="2" width="12.83203125" customWidth="1"/>
    <col min="3" max="3" width="18.83203125" customWidth="1"/>
    <col min="4" max="4" width="20.83203125" customWidth="1"/>
    <col min="5" max="5" width="22.83203125" customWidth="1"/>
    <col min="6" max="6" width="20.83203125" customWidth="1"/>
  </cols>
  <sheetData>
    <row r="1">
      <c r="A1" t="str">
        <v>Fichas técnicas</v>
      </c>
    </row>
    <row r="2">
      <c r="A2" t="str">
        <v>Quantidade comprada e quantidade usada na mesma unidade (kg com kg, unidade com unidade).</v>
      </c>
    </row>
    <row r="4">
      <c r="A4" t="str">
        <v>Prato</v>
      </c>
      <c r="B4" t="str">
        <v>Hambúrguer da casa</v>
      </c>
    </row>
    <row r="5">
      <c r="A5" t="str">
        <v>Preço de venda (R$)</v>
      </c>
      <c r="B5" s="1">
        <v>38</v>
      </c>
    </row>
    <row r="6">
      <c r="A6" t="str">
        <v>Rendimento (porções)</v>
      </c>
      <c r="B6" s="4">
        <v>1</v>
      </c>
    </row>
    <row r="7">
      <c r="A7" t="str">
        <v>Ingrediente</v>
      </c>
      <c r="B7" t="str">
        <v>Unidade</v>
      </c>
      <c r="C7" t="str">
        <v>Preço pago (R$)</v>
      </c>
      <c r="D7" t="str">
        <v>Quantidade comprada</v>
      </c>
      <c r="E7" t="str">
        <v>Quantidade usada no prato</v>
      </c>
      <c r="F7" t="str">
        <v>Custo no prato (R$)</v>
      </c>
    </row>
    <row r="8">
      <c r="A8" t="str">
        <v>Pão brioche</v>
      </c>
      <c r="B8" t="str">
        <v>unidade</v>
      </c>
      <c r="C8" s="1">
        <v>18</v>
      </c>
      <c r="D8" s="4">
        <v>12</v>
      </c>
      <c r="E8" s="4">
        <v>1</v>
      </c>
      <c r="F8" s="1">
        <f>IF(D8&gt;0,C8/D8*E8,0)</f>
        <v>1.5</v>
      </c>
    </row>
    <row r="9">
      <c r="A9" t="str">
        <v>Blend bovino</v>
      </c>
      <c r="B9" t="str">
        <v>kg</v>
      </c>
      <c r="C9" s="1">
        <v>52</v>
      </c>
      <c r="D9" s="4">
        <v>1</v>
      </c>
      <c r="E9" s="4">
        <v>0.16</v>
      </c>
      <c r="F9" s="1">
        <f>IF(D9&gt;0,C9/D9*E9,0)</f>
        <v>8.32</v>
      </c>
    </row>
    <row r="10">
      <c r="A10" t="str">
        <v>Queijo cheddar</v>
      </c>
      <c r="B10" t="str">
        <v>kg</v>
      </c>
      <c r="C10" s="1">
        <v>48</v>
      </c>
      <c r="D10" s="4">
        <v>1</v>
      </c>
      <c r="E10" s="4">
        <v>0.04</v>
      </c>
      <c r="F10" s="1">
        <f>IF(D10&gt;0,C10/D10*E10,0)</f>
        <v>1.92</v>
      </c>
    </row>
    <row r="11">
      <c r="A11" t="str">
        <v>Alface e tomate</v>
      </c>
      <c r="B11" t="str">
        <v>kg</v>
      </c>
      <c r="C11" s="1">
        <v>12</v>
      </c>
      <c r="D11" s="4">
        <v>1</v>
      </c>
      <c r="E11" s="4">
        <v>0.05</v>
      </c>
      <c r="F11" s="1">
        <f>IF(D11&gt;0,C11/D11*E11,0)</f>
        <v>0.6</v>
      </c>
    </row>
    <row r="12">
      <c r="A12" t="str">
        <v>Molho da casa</v>
      </c>
      <c r="B12" t="str">
        <v>kg</v>
      </c>
      <c r="C12" s="1">
        <v>30</v>
      </c>
      <c r="D12" s="4">
        <v>1</v>
      </c>
      <c r="E12" s="4">
        <v>0.03</v>
      </c>
      <c r="F12" s="1">
        <f>IF(D12&gt;0,C12/D12*E12,0)</f>
        <v>0.9</v>
      </c>
    </row>
    <row r="13">
      <c r="A13" t="str">
        <v>Embalagem de delivery</v>
      </c>
      <c r="B13" t="str">
        <v>unidade</v>
      </c>
      <c r="C13" s="1">
        <v>90</v>
      </c>
      <c r="D13" s="4">
        <v>100</v>
      </c>
      <c r="E13" s="4">
        <v>1</v>
      </c>
      <c r="F13" s="1">
        <f>IF(D13&gt;0,C13/D13*E13,0)</f>
        <v>0.9</v>
      </c>
    </row>
    <row r="14">
      <c r="F14" s="1">
        <f>IF(D14&gt;0,C14/D14*E14,0)</f>
        <v>0</v>
      </c>
    </row>
    <row r="15">
      <c r="F15" s="1">
        <f>IF(D15&gt;0,C15/D15*E15,0)</f>
        <v>0</v>
      </c>
    </row>
    <row r="16">
      <c r="F16" s="1">
        <f>IF(D16&gt;0,C16/D16*E16,0)</f>
        <v>0</v>
      </c>
    </row>
    <row r="17">
      <c r="F17" s="1">
        <f>IF(D17&gt;0,C17/D17*E17,0)</f>
        <v>0</v>
      </c>
    </row>
    <row r="18">
      <c r="E18" t="str">
        <v>Custo da receita</v>
      </c>
      <c r="F18" s="1">
        <f>SUM(F8:F17)</f>
        <v>14.14</v>
      </c>
    </row>
    <row r="19">
      <c r="E19" t="str">
        <v>Custo por porção</v>
      </c>
      <c r="F19" s="1">
        <f>IF(B6&gt;0,F18/B6,0)</f>
        <v>14.14</v>
      </c>
    </row>
    <row r="20">
      <c r="E20" t="str">
        <v>CMV do prato</v>
      </c>
      <c r="F20" s="2">
        <f>IF(B5&gt;0,F19/B5,0)</f>
        <v>0.372105263</v>
      </c>
    </row>
    <row r="22">
      <c r="A22" t="str">
        <v>Prato</v>
      </c>
      <c r="B22" t="str">
        <v>Prato feito com bife</v>
      </c>
    </row>
    <row r="23">
      <c r="A23" t="str">
        <v>Preço de venda (R$)</v>
      </c>
      <c r="B23" s="1">
        <v>28</v>
      </c>
    </row>
    <row r="24">
      <c r="A24" t="str">
        <v>Rendimento (porções)</v>
      </c>
      <c r="B24" s="4">
        <v>1</v>
      </c>
    </row>
    <row r="25">
      <c r="A25" t="str">
        <v>Ingrediente</v>
      </c>
      <c r="B25" t="str">
        <v>Unidade</v>
      </c>
      <c r="C25" t="str">
        <v>Preço pago (R$)</v>
      </c>
      <c r="D25" t="str">
        <v>Quantidade comprada</v>
      </c>
      <c r="E25" t="str">
        <v>Quantidade usada no prato</v>
      </c>
      <c r="F25" t="str">
        <v>Custo no prato (R$)</v>
      </c>
    </row>
    <row r="26">
      <c r="A26" t="str">
        <v>Arroz</v>
      </c>
      <c r="B26" t="str">
        <v>kg</v>
      </c>
      <c r="C26" s="1">
        <v>30</v>
      </c>
      <c r="D26" s="4">
        <v>5</v>
      </c>
      <c r="E26" s="4">
        <v>0.15</v>
      </c>
      <c r="F26" s="1">
        <f>IF(D26&gt;0,C26/D26*E26,0)</f>
        <v>0.9</v>
      </c>
    </row>
    <row r="27">
      <c r="A27" t="str">
        <v>Feijão</v>
      </c>
      <c r="B27" t="str">
        <v>kg</v>
      </c>
      <c r="C27" s="1">
        <v>9</v>
      </c>
      <c r="D27" s="4">
        <v>1</v>
      </c>
      <c r="E27" s="4">
        <v>0.1</v>
      </c>
      <c r="F27" s="1">
        <f>IF(D27&gt;0,C27/D27*E27,0)</f>
        <v>0.9</v>
      </c>
    </row>
    <row r="28">
      <c r="A28" t="str">
        <v>Alcatra</v>
      </c>
      <c r="B28" t="str">
        <v>kg</v>
      </c>
      <c r="C28" s="1">
        <v>45</v>
      </c>
      <c r="D28" s="4">
        <v>1</v>
      </c>
      <c r="E28" s="4">
        <v>0.15</v>
      </c>
      <c r="F28" s="1">
        <f>IF(D28&gt;0,C28/D28*E28,0)</f>
        <v>6.75</v>
      </c>
    </row>
    <row r="29">
      <c r="A29" t="str">
        <v>Salada</v>
      </c>
      <c r="B29" t="str">
        <v>kg</v>
      </c>
      <c r="C29" s="1">
        <v>10</v>
      </c>
      <c r="D29" s="4">
        <v>1</v>
      </c>
      <c r="E29" s="4">
        <v>0.08</v>
      </c>
      <c r="F29" s="1">
        <f>IF(D29&gt;0,C29/D29*E29,0)</f>
        <v>0.8</v>
      </c>
    </row>
    <row r="30">
      <c r="A30" t="str">
        <v>Farofa</v>
      </c>
      <c r="B30" t="str">
        <v>kg</v>
      </c>
      <c r="C30" s="1">
        <v>14</v>
      </c>
      <c r="D30" s="4">
        <v>1</v>
      </c>
      <c r="E30" s="4">
        <v>0.03</v>
      </c>
      <c r="F30" s="1">
        <f>IF(D30&gt;0,C30/D30*E30,0)</f>
        <v>0.42</v>
      </c>
    </row>
    <row r="31">
      <c r="F31" s="1">
        <f>IF(D31&gt;0,C31/D31*E31,0)</f>
        <v>0</v>
      </c>
    </row>
    <row r="32">
      <c r="F32" s="1">
        <f>IF(D32&gt;0,C32/D32*E32,0)</f>
        <v>0</v>
      </c>
    </row>
    <row r="33">
      <c r="F33" s="1">
        <f>IF(D33&gt;0,C33/D33*E33,0)</f>
        <v>0</v>
      </c>
    </row>
    <row r="34">
      <c r="F34" s="1">
        <f>IF(D34&gt;0,C34/D34*E34,0)</f>
        <v>0</v>
      </c>
    </row>
    <row r="35">
      <c r="F35" s="1">
        <f>IF(D35&gt;0,C35/D35*E35,0)</f>
        <v>0</v>
      </c>
    </row>
    <row r="36">
      <c r="E36" t="str">
        <v>Custo da receita</v>
      </c>
      <c r="F36" s="1">
        <f>SUM(F26:F35)</f>
        <v>9.77</v>
      </c>
    </row>
    <row r="37">
      <c r="E37" t="str">
        <v>Custo por porção</v>
      </c>
      <c r="F37" s="1">
        <f>IF(B24&gt;0,F36/B24,0)</f>
        <v>9.77</v>
      </c>
    </row>
    <row r="38">
      <c r="E38" t="str">
        <v>CMV do prato</v>
      </c>
      <c r="F38" s="2">
        <f>IF(B23&gt;0,F37/B23,0)</f>
        <v>0.348928571</v>
      </c>
    </row>
    <row r="40">
      <c r="A40" t="str">
        <v>Prato</v>
      </c>
    </row>
    <row r="41">
      <c r="A41" t="str">
        <v>Preço de venda (R$)</v>
      </c>
    </row>
    <row r="42">
      <c r="A42" t="str">
        <v>Rendimento (porções)</v>
      </c>
    </row>
    <row r="43">
      <c r="A43" t="str">
        <v>Ingrediente</v>
      </c>
      <c r="B43" t="str">
        <v>Unidade</v>
      </c>
      <c r="C43" t="str">
        <v>Preço pago (R$)</v>
      </c>
      <c r="D43" t="str">
        <v>Quantidade comprada</v>
      </c>
      <c r="E43" t="str">
        <v>Quantidade usada no prato</v>
      </c>
      <c r="F43" t="str">
        <v>Custo no prato (R$)</v>
      </c>
    </row>
    <row r="44">
      <c r="F44" s="1">
        <f>IF(D44&gt;0,C44/D44*E44,0)</f>
        <v>0</v>
      </c>
    </row>
    <row r="45">
      <c r="F45" s="1">
        <f>IF(D45&gt;0,C45/D45*E45,0)</f>
        <v>0</v>
      </c>
    </row>
    <row r="46">
      <c r="F46" s="1">
        <f>IF(D46&gt;0,C46/D46*E46,0)</f>
        <v>0</v>
      </c>
    </row>
    <row r="47">
      <c r="F47" s="1">
        <f>IF(D47&gt;0,C47/D47*E47,0)</f>
        <v>0</v>
      </c>
    </row>
    <row r="48">
      <c r="F48" s="1">
        <f>IF(D48&gt;0,C48/D48*E48,0)</f>
        <v>0</v>
      </c>
    </row>
    <row r="49">
      <c r="F49" s="1">
        <f>IF(D49&gt;0,C49/D49*E49,0)</f>
        <v>0</v>
      </c>
    </row>
    <row r="50">
      <c r="F50" s="1">
        <f>IF(D50&gt;0,C50/D50*E50,0)</f>
        <v>0</v>
      </c>
    </row>
    <row r="51">
      <c r="F51" s="1">
        <f>IF(D51&gt;0,C51/D51*E51,0)</f>
        <v>0</v>
      </c>
    </row>
    <row r="52">
      <c r="F52" s="1">
        <f>IF(D52&gt;0,C52/D52*E52,0)</f>
        <v>0</v>
      </c>
    </row>
    <row r="53">
      <c r="F53" s="1">
        <f>IF(D53&gt;0,C53/D53*E53,0)</f>
        <v>0</v>
      </c>
    </row>
    <row r="54">
      <c r="E54" t="str">
        <v>Custo da receita</v>
      </c>
      <c r="F54" s="1">
        <f>SUM(F44:F53)</f>
        <v>0</v>
      </c>
    </row>
    <row r="55">
      <c r="E55" t="str">
        <v>Custo por porção</v>
      </c>
      <c r="F55" s="1">
        <f>IF(B42&gt;0,F54/B42,0)</f>
        <v>0</v>
      </c>
    </row>
    <row r="56">
      <c r="E56" t="str">
        <v>CMV do prato</v>
      </c>
      <c r="F56" s="2">
        <f>IF(B41&gt;0,F55/B41,0)</f>
        <v>0</v>
      </c>
    </row>
  </sheetData>
  <ignoredErrors>
    <ignoredError numberStoredAsText="1" sqref="A1:F5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Leia antes</vt:lpstr>
      <vt:lpstr>CMV do mês</vt:lpstr>
      <vt:lpstr>Compras</vt:lpstr>
      <vt:lpstr>Estoque</vt:lpstr>
      <vt:lpstr>Fichas técnicas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2026-09-29T00:00:00Z</dcterms:created>
  <dc:creator>FoodDash</dc:creator>
  <dc:title>planilha-cmv-restaurante-fooddash</dc:title>
</cp:coreProperties>
</file>