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ia antes" sheetId="1" r:id="rId1"/>
    <sheet name="Vendas" sheetId="2" r:id="rId2"/>
    <sheet name="Despesas" sheetId="3" r:id="rId3"/>
    <sheet name="DRE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&quot;R$&quot; #,##0.00"/>
    <numFmt numFmtId="61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3"/>
  <sheetViews>
    <sheetView workbookViewId="0"/>
  </sheetViews>
  <cols>
    <col min="1" max="1" width="110.83203125" customWidth="1"/>
  </cols>
  <sheetData>
    <row r="1">
      <c r="A1" t="str">
        <v>Planilha de DRE mensal para restaurante</v>
      </c>
    </row>
    <row r="2">
      <c r="A2" t="str">
        <v>Feita pelo FoodDash (meufooddash.com). Grátis, sem cadastro. Funciona no Excel e no Google Planilhas.</v>
      </c>
    </row>
    <row r="4">
      <c r="A4" t="str">
        <v>Como preencher</v>
      </c>
    </row>
    <row r="5">
      <c r="A5" t="str">
        <v>1. Aba Vendas: digite o faturamento bruto do mês de cada canal e a taxa que cada aplicativo cobra, em %.</v>
      </c>
    </row>
    <row r="6">
      <c r="A6" t="str">
        <v>2. Ainda em Vendas: digite quanto entrou em cada forma de pagamento fora dos aplicativos e a taxa da maquininha.</v>
      </c>
    </row>
    <row r="7">
      <c r="A7" t="str">
        <v>3. Aba Despesas: digite o valor do mês de cada conta. Deixe zerado o que não tiver.</v>
      </c>
    </row>
    <row r="8">
      <c r="A8" t="str">
        <v xml:space="preserve">   Pode inserir linhas novas. O que decide a linha da DRE é a coluna A, escrita igual às que já estão lá.</v>
      </c>
    </row>
    <row r="9">
      <c r="A9" t="str">
        <v>4. Aba DRE: ela se calcula sozinha. Não digite nada nela.</v>
      </c>
    </row>
    <row r="11">
      <c r="A11" t="str">
        <v>Os números que vêm preenchidos são um exemplo. Apague e digite os do seu restaurante.</v>
      </c>
    </row>
    <row r="12">
      <c r="A12" t="str">
        <v>As taxas de exemplo não são referência: use as do seu contrato com cada aplicativo e com a maquininha.</v>
      </c>
    </row>
    <row r="14">
      <c r="A14" t="str">
        <v>O que cada termo quer dizer</v>
      </c>
    </row>
    <row r="15">
      <c r="A15" t="str">
        <v>Faturamento bruto: o que o cliente pagou, antes de qualquer taxa ou imposto.</v>
      </c>
    </row>
    <row r="16">
      <c r="A16" t="str">
        <v>CMV: o custo do que foi vendido. Aqui entra o que você comprou de insumo no mês.</v>
      </c>
    </row>
    <row r="17">
      <c r="A17" t="str">
        <v xml:space="preserve">   Para o CMV com contagem de estoque e ficha técnica, use a planilha de CMV: meufooddash.com/planilha-cmv-restaurante</v>
      </c>
    </row>
    <row r="18">
      <c r="A18" t="str">
        <v>Despesas com vendas: taxas dos aplicativos, taxas de cartão e vale, entregadores. Crescem junto com a venda.</v>
      </c>
    </row>
    <row r="19">
      <c r="A19" t="str">
        <v>Margem de contribuição: o que sobra da venda depois dos custos que variam com ela. É o que paga as contas fixas.</v>
      </c>
    </row>
    <row r="20">
      <c r="A20" t="str">
        <v>Lucro operacional: o resultado da operação do restaurante, antes de juros e investimentos.</v>
      </c>
    </row>
    <row r="22">
      <c r="A22" t="str">
        <v>Salve uma cópia por mês para comparar um mês com o outro.</v>
      </c>
    </row>
    <row r="23">
      <c r="A23" t="str">
        <v>No FoodDash as vendas do PDV e as notas dos fornecedores entram sozinhas e esta DRE se monta todo dia: meufooddash.com</v>
      </c>
    </row>
  </sheetData>
  <ignoredErrors>
    <ignoredError numberStoredAsText="1" sqref="A1:A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cols>
    <col min="1" max="1" width="34.83203125" customWidth="1"/>
    <col min="2" max="2" width="22.83203125" customWidth="1"/>
    <col min="3" max="3" width="18.83203125" customWidth="1"/>
    <col min="4" max="4" width="18.83203125" customWidth="1"/>
  </cols>
  <sheetData>
    <row r="1">
      <c r="A1" t="str">
        <v>Vendas do mês por canal</v>
      </c>
    </row>
    <row r="2">
      <c r="A2" t="str">
        <v>Canal</v>
      </c>
      <c r="B2" t="str">
        <v>Faturamento bruto (R$)</v>
      </c>
      <c r="C2" t="str">
        <v>Taxa do canal (%)</v>
      </c>
      <c r="D2" t="str">
        <v>Taxa do canal (R$)</v>
      </c>
    </row>
    <row r="3">
      <c r="A3" t="str">
        <v>Salão e balcão</v>
      </c>
      <c r="B3" s="1">
        <v>38000</v>
      </c>
      <c r="C3" s="2">
        <v>0</v>
      </c>
      <c r="D3" s="1">
        <f>B3*C3</f>
        <v>0</v>
      </c>
    </row>
    <row r="4">
      <c r="A4" t="str">
        <v>Delivery próprio</v>
      </c>
      <c r="B4" s="1">
        <v>12000</v>
      </c>
      <c r="C4" s="2">
        <v>0</v>
      </c>
      <c r="D4" s="1">
        <f>B4*C4</f>
        <v>0</v>
      </c>
    </row>
    <row r="5">
      <c r="A5" t="str">
        <v>iFood</v>
      </c>
      <c r="B5" s="1">
        <v>30000</v>
      </c>
      <c r="C5" s="2">
        <v>0.262</v>
      </c>
      <c r="D5" s="1">
        <f>B5*C5</f>
        <v>7860</v>
      </c>
    </row>
    <row r="6">
      <c r="A6" t="str">
        <v>Outro aplicativo</v>
      </c>
      <c r="B6" s="1">
        <v>0</v>
      </c>
      <c r="C6" s="2">
        <v>0</v>
      </c>
      <c r="D6" s="1">
        <f>B6*C6</f>
        <v>0</v>
      </c>
    </row>
    <row r="7">
      <c r="A7" t="str">
        <v>Total</v>
      </c>
      <c r="B7" s="1">
        <f>SUM(B3:B6)</f>
        <v>80000</v>
      </c>
      <c r="D7" s="1">
        <f>SUM(D3:D6)</f>
        <v>7860</v>
      </c>
    </row>
    <row r="9">
      <c r="A9" t="str">
        <v>Recebimentos fora dos aplicativos, por forma de pagamento</v>
      </c>
    </row>
    <row r="10">
      <c r="A10" t="str">
        <v>Forma de pagamento</v>
      </c>
      <c r="B10" t="str">
        <v>Valor recebido (R$)</v>
      </c>
      <c r="C10" t="str">
        <v>Taxa (%)</v>
      </c>
      <c r="D10" t="str">
        <v>Taxa (R$)</v>
      </c>
    </row>
    <row r="11">
      <c r="A11" t="str">
        <v>Dinheiro</v>
      </c>
      <c r="B11" s="1">
        <v>6000</v>
      </c>
      <c r="C11" s="2">
        <v>0</v>
      </c>
      <c r="D11" s="1">
        <f>B11*C11</f>
        <v>0</v>
      </c>
    </row>
    <row r="12">
      <c r="A12" t="str">
        <v>Pix</v>
      </c>
      <c r="B12" s="1">
        <v>14000</v>
      </c>
      <c r="C12" s="2">
        <v>0</v>
      </c>
      <c r="D12" s="1">
        <f>B12*C12</f>
        <v>0</v>
      </c>
    </row>
    <row r="13">
      <c r="A13" t="str">
        <v>Cartão de débito</v>
      </c>
      <c r="B13" s="1">
        <v>12000</v>
      </c>
      <c r="C13" s="2">
        <v>0.015</v>
      </c>
      <c r="D13" s="1">
        <f>B13*C13</f>
        <v>180</v>
      </c>
    </row>
    <row r="14">
      <c r="A14" t="str">
        <v>Cartão de crédito</v>
      </c>
      <c r="B14" s="1">
        <v>16000</v>
      </c>
      <c r="C14" s="2">
        <v>0.03</v>
      </c>
      <c r="D14" s="1">
        <f>B14*C14</f>
        <v>480</v>
      </c>
    </row>
    <row r="15">
      <c r="A15" t="str">
        <v>Vale-refeição</v>
      </c>
      <c r="B15" s="1">
        <v>2000</v>
      </c>
      <c r="C15" s="2">
        <v>0.06</v>
      </c>
      <c r="D15" s="1">
        <f>B15*C15</f>
        <v>120</v>
      </c>
    </row>
    <row r="16">
      <c r="A16" t="str">
        <v>Total</v>
      </c>
      <c r="B16" s="1">
        <f>SUM(B11:B15)</f>
        <v>50000</v>
      </c>
      <c r="D16" s="1">
        <f>SUM(D11:D15)</f>
        <v>780</v>
      </c>
    </row>
    <row r="18">
      <c r="A18" t="str">
        <v>Conferência (deve dar zero)</v>
      </c>
      <c r="B18" s="1">
        <f>B3+B4-B16</f>
        <v>0</v>
      </c>
    </row>
    <row r="19">
      <c r="A19" t="str">
        <v>Vendas de salão, balcão e delivery próprio menos o total recebido fora dos aplicativos.</v>
      </c>
    </row>
  </sheetData>
  <ignoredErrors>
    <ignoredError numberStoredAsText="1" sqref="A1:D1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8"/>
  <sheetViews>
    <sheetView workbookViewId="0"/>
  </sheetViews>
  <cols>
    <col min="1" max="1" width="26.83203125" customWidth="1"/>
    <col min="2" max="2" width="52.83203125" customWidth="1"/>
    <col min="3" max="3" width="20.83203125" customWidth="1"/>
  </cols>
  <sheetData>
    <row r="1">
      <c r="A1" t="str">
        <v>Despesas do mês</v>
      </c>
    </row>
    <row r="2">
      <c r="A2" t="str">
        <v>A coluna A decide em que linha da DRE a despesa entra. Pode inserir linhas novas.</v>
      </c>
    </row>
    <row r="3">
      <c r="A3" t="str">
        <v>Linha da DRE</v>
      </c>
      <c r="B3" t="str">
        <v>Conta</v>
      </c>
      <c r="C3" t="str">
        <v>Valor do mês (R$)</v>
      </c>
    </row>
    <row r="4">
      <c r="A4" t="str">
        <v>1. Impostos</v>
      </c>
      <c r="B4" t="str">
        <v>Simples Nacional (DAS)</v>
      </c>
      <c r="C4" s="1">
        <v>6400</v>
      </c>
    </row>
    <row r="5">
      <c r="A5" t="str">
        <v>1. Impostos</v>
      </c>
      <c r="B5" t="str">
        <v>Outros impostos sobre a venda</v>
      </c>
      <c r="C5" s="1">
        <v>0</v>
      </c>
    </row>
    <row r="6">
      <c r="A6" t="str">
        <v>2. CMV</v>
      </c>
      <c r="B6" t="str">
        <v>Matéria-prima (carnes, hortifrúti, secos, laticínios)</v>
      </c>
      <c r="C6" s="1">
        <v>22000</v>
      </c>
    </row>
    <row r="7">
      <c r="A7" t="str">
        <v>2. CMV</v>
      </c>
      <c r="B7" t="str">
        <v>Embalagens</v>
      </c>
      <c r="C7" s="1">
        <v>2800</v>
      </c>
    </row>
    <row r="8">
      <c r="A8" t="str">
        <v>2. CMV</v>
      </c>
      <c r="B8" t="str">
        <v>Bebidas para revenda</v>
      </c>
      <c r="C8" s="1">
        <v>3200</v>
      </c>
    </row>
    <row r="9">
      <c r="A9" t="str">
        <v>2. CMV</v>
      </c>
      <c r="B9" t="str">
        <v>Outros itens de CMV</v>
      </c>
      <c r="C9" s="1">
        <v>0</v>
      </c>
    </row>
    <row r="10">
      <c r="A10" t="str">
        <v>3. Despesas com vendas</v>
      </c>
      <c r="B10" t="str">
        <v>Entregadores do delivery próprio</v>
      </c>
      <c r="C10" s="1">
        <v>2400</v>
      </c>
    </row>
    <row r="11">
      <c r="A11" t="str">
        <v>3. Despesas com vendas</v>
      </c>
      <c r="B11" t="str">
        <v>Outras despesas com vendas</v>
      </c>
      <c r="C11" s="1">
        <v>0</v>
      </c>
    </row>
    <row r="12">
      <c r="A12" t="str">
        <v>4. Pessoal</v>
      </c>
      <c r="B12" t="str">
        <v>Salários</v>
      </c>
      <c r="C12" s="1">
        <v>11000</v>
      </c>
    </row>
    <row r="13">
      <c r="A13" t="str">
        <v>4. Pessoal</v>
      </c>
      <c r="B13" t="str">
        <v>Encargos (INSS, FGTS)</v>
      </c>
      <c r="C13" s="1">
        <v>1500</v>
      </c>
    </row>
    <row r="14">
      <c r="A14" t="str">
        <v>4. Pessoal</v>
      </c>
      <c r="B14" t="str">
        <v>Vale-transporte e alimentação</v>
      </c>
      <c r="C14" s="1">
        <v>1200</v>
      </c>
    </row>
    <row r="15">
      <c r="A15" t="str">
        <v>4. Pessoal</v>
      </c>
      <c r="B15" t="str">
        <v>Pró-labore dos sócios</v>
      </c>
      <c r="C15" s="1">
        <v>5000</v>
      </c>
    </row>
    <row r="16">
      <c r="A16" t="str">
        <v>4. Pessoal</v>
      </c>
      <c r="B16" t="str">
        <v>Freelancers e diárias</v>
      </c>
      <c r="C16" s="1">
        <v>1800</v>
      </c>
    </row>
    <row r="17">
      <c r="A17" t="str">
        <v>5. Marketing</v>
      </c>
      <c r="B17" t="str">
        <v>Anúncios</v>
      </c>
      <c r="C17" s="1">
        <v>1200</v>
      </c>
    </row>
    <row r="18">
      <c r="A18" t="str">
        <v>5. Marketing</v>
      </c>
      <c r="B18" t="str">
        <v>Cupons e promoções pagos por você</v>
      </c>
      <c r="C18" s="1">
        <v>600</v>
      </c>
    </row>
    <row r="19">
      <c r="A19" t="str">
        <v>6. Ocupação</v>
      </c>
      <c r="B19" t="str">
        <v>Aluguel</v>
      </c>
      <c r="C19" s="1">
        <v>5000</v>
      </c>
    </row>
    <row r="20">
      <c r="A20" t="str">
        <v>6. Ocupação</v>
      </c>
      <c r="B20" t="str">
        <v>Energia elétrica</v>
      </c>
      <c r="C20" s="1">
        <v>1800</v>
      </c>
    </row>
    <row r="21">
      <c r="A21" t="str">
        <v>6. Ocupação</v>
      </c>
      <c r="B21" t="str">
        <v>Água</v>
      </c>
      <c r="C21" s="1">
        <v>400</v>
      </c>
    </row>
    <row r="22">
      <c r="A22" t="str">
        <v>6. Ocupação</v>
      </c>
      <c r="B22" t="str">
        <v>Gás</v>
      </c>
      <c r="C22" s="1">
        <v>900</v>
      </c>
    </row>
    <row r="23">
      <c r="A23" t="str">
        <v>6. Ocupação</v>
      </c>
      <c r="B23" t="str">
        <v>Internet e telefone</v>
      </c>
      <c r="C23" s="1">
        <v>200</v>
      </c>
    </row>
    <row r="24">
      <c r="A24" t="str">
        <v>6. Ocupação</v>
      </c>
      <c r="B24" t="str">
        <v>Contabilidade</v>
      </c>
      <c r="C24" s="1">
        <v>700</v>
      </c>
    </row>
    <row r="25">
      <c r="A25" t="str">
        <v>6. Ocupação</v>
      </c>
      <c r="B25" t="str">
        <v>Sistemas (PDV, cardápio digital)</v>
      </c>
      <c r="C25" s="1">
        <v>350</v>
      </c>
    </row>
    <row r="26">
      <c r="A26" t="str">
        <v>6. Ocupação</v>
      </c>
      <c r="B26" t="str">
        <v>Manutenção</v>
      </c>
      <c r="C26" s="1">
        <v>500</v>
      </c>
    </row>
    <row r="27">
      <c r="A27" t="str">
        <v>7. Não operacional</v>
      </c>
      <c r="B27" t="str">
        <v>Juros e tarifas bancárias</v>
      </c>
      <c r="C27" s="1">
        <v>300</v>
      </c>
    </row>
    <row r="28">
      <c r="A28" t="str">
        <v>7. Não operacional</v>
      </c>
      <c r="B28" t="str">
        <v>Parcela de equipamento ou reforma</v>
      </c>
      <c r="C28" s="1">
        <v>0</v>
      </c>
    </row>
  </sheetData>
  <ignoredErrors>
    <ignoredError numberStoredAsText="1" sqref="A1:C28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21"/>
  <sheetViews>
    <sheetView workbookViewId="0"/>
  </sheetViews>
  <cols>
    <col min="1" max="1" width="44.83203125" customWidth="1"/>
    <col min="2" max="2" width="20.83203125" customWidth="1"/>
    <col min="3" max="3" width="18.83203125" customWidth="1"/>
  </cols>
  <sheetData>
    <row r="1">
      <c r="A1" t="str">
        <v>DRE do mês</v>
      </c>
    </row>
    <row r="3">
      <c r="A3" t="str">
        <v>Linha</v>
      </c>
      <c r="B3" t="str">
        <v>R$</v>
      </c>
      <c r="C3" t="str">
        <v>% do faturamento</v>
      </c>
    </row>
    <row r="4">
      <c r="A4" t="str">
        <v>Faturamento bruto</v>
      </c>
      <c r="B4" s="1">
        <f>Vendas!B7</f>
        <v>80000</v>
      </c>
      <c r="C4" s="2">
        <f>IF($B$4&gt;0,B4/$B$4,0)</f>
        <v>1</v>
      </c>
    </row>
    <row r="5">
      <c r="A5" t="str">
        <v xml:space="preserve">   Salão e balcão</v>
      </c>
      <c r="B5" s="1">
        <f>Vendas!B3</f>
        <v>38000</v>
      </c>
      <c r="C5" s="2">
        <f>IF($B$4&gt;0,B5/$B$4,0)</f>
        <v>0.475</v>
      </c>
    </row>
    <row r="6">
      <c r="A6" t="str">
        <v xml:space="preserve">   Delivery próprio</v>
      </c>
      <c r="B6" s="1">
        <f>Vendas!B4</f>
        <v>12000</v>
      </c>
      <c r="C6" s="2">
        <f>IF($B$4&gt;0,B6/$B$4,0)</f>
        <v>0.15</v>
      </c>
    </row>
    <row r="7">
      <c r="A7" t="str">
        <v xml:space="preserve">   iFood</v>
      </c>
      <c r="B7" s="1">
        <f>Vendas!B5</f>
        <v>30000</v>
      </c>
      <c r="C7" s="2">
        <f>IF($B$4&gt;0,B7/$B$4,0)</f>
        <v>0.375</v>
      </c>
    </row>
    <row r="8">
      <c r="A8" t="str">
        <v xml:space="preserve">   Outro aplicativo</v>
      </c>
      <c r="B8" s="1">
        <f>Vendas!B6</f>
        <v>0</v>
      </c>
      <c r="C8" s="2">
        <f>IF($B$4&gt;0,B8/$B$4,0)</f>
        <v>0</v>
      </c>
    </row>
    <row r="9">
      <c r="A9" t="str">
        <v>(-) Impostos</v>
      </c>
      <c r="B9" s="1">
        <f>SUMIF(Despesas!$A$4:$A$150,"1. Impostos",Despesas!$C$4:$C$150)</f>
        <v>6400</v>
      </c>
      <c r="C9" s="2">
        <f>IF($B$4&gt;0,B9/$B$4,0)</f>
        <v>0.08</v>
      </c>
    </row>
    <row r="10">
      <c r="A10" t="str">
        <v>(-) CMV</v>
      </c>
      <c r="B10" s="1">
        <f>SUMIF(Despesas!$A$4:$A$150,"2. CMV",Despesas!$C$4:$C$150)</f>
        <v>28000</v>
      </c>
      <c r="C10" s="2">
        <f>IF($B$4&gt;0,B10/$B$4,0)</f>
        <v>0.35</v>
      </c>
    </row>
    <row r="11">
      <c r="A11" t="str">
        <v>(-) Despesas com vendas</v>
      </c>
      <c r="B11" s="1">
        <f>B12+B13+B14</f>
        <v>11040</v>
      </c>
      <c r="C11" s="2">
        <f>IF($B$4&gt;0,B11/$B$4,0)</f>
        <v>0.138</v>
      </c>
    </row>
    <row r="12">
      <c r="A12" t="str">
        <v xml:space="preserve">   Taxas dos aplicativos</v>
      </c>
      <c r="B12" s="1">
        <f>Vendas!D7</f>
        <v>7860</v>
      </c>
      <c r="C12" s="2">
        <f>IF($B$4&gt;0,B12/$B$4,0)</f>
        <v>0.09825</v>
      </c>
    </row>
    <row r="13">
      <c r="A13" t="str">
        <v xml:space="preserve">   Taxas de cartão e vale</v>
      </c>
      <c r="B13" s="1">
        <f>Vendas!D16</f>
        <v>780</v>
      </c>
      <c r="C13" s="2">
        <f>IF($B$4&gt;0,B13/$B$4,0)</f>
        <v>0.00975</v>
      </c>
    </row>
    <row r="14">
      <c r="A14" t="str">
        <v xml:space="preserve">   Entregadores e outras</v>
      </c>
      <c r="B14" s="1">
        <f>SUMIF(Despesas!$A$4:$A$150,"3. Despesas com vendas",Despesas!$C$4:$C$150)</f>
        <v>2400</v>
      </c>
      <c r="C14" s="2">
        <f>IF($B$4&gt;0,B14/$B$4,0)</f>
        <v>0.03</v>
      </c>
    </row>
    <row r="15">
      <c r="A15" t="str">
        <v>(=) Margem de contribuição</v>
      </c>
      <c r="B15" s="1">
        <f>B4-B9-B10-B11</f>
        <v>34560</v>
      </c>
      <c r="C15" s="2">
        <f>IF($B$4&gt;0,B15/$B$4,0)</f>
        <v>0.432</v>
      </c>
    </row>
    <row r="16">
      <c r="A16" t="str">
        <v>(-) Pessoal</v>
      </c>
      <c r="B16" s="1">
        <f>SUMIF(Despesas!$A$4:$A$150,"4. Pessoal",Despesas!$C$4:$C$150)</f>
        <v>20500</v>
      </c>
      <c r="C16" s="2">
        <f>IF($B$4&gt;0,B16/$B$4,0)</f>
        <v>0.25625</v>
      </c>
    </row>
    <row r="17">
      <c r="A17" t="str">
        <v>(-) Marketing</v>
      </c>
      <c r="B17" s="1">
        <f>SUMIF(Despesas!$A$4:$A$150,"5. Marketing",Despesas!$C$4:$C$150)</f>
        <v>1800</v>
      </c>
      <c r="C17" s="2">
        <f>IF($B$4&gt;0,B17/$B$4,0)</f>
        <v>0.0225</v>
      </c>
    </row>
    <row r="18">
      <c r="A18" t="str">
        <v>(-) Ocupação</v>
      </c>
      <c r="B18" s="1">
        <f>SUMIF(Despesas!$A$4:$A$150,"6. Ocupação",Despesas!$C$4:$C$150)</f>
        <v>9850</v>
      </c>
      <c r="C18" s="2">
        <f>IF($B$4&gt;0,B18/$B$4,0)</f>
        <v>0.123125</v>
      </c>
    </row>
    <row r="19">
      <c r="A19" t="str">
        <v>(=) Lucro operacional</v>
      </c>
      <c r="B19" s="1">
        <f>B15-B16-B17-B18</f>
        <v>2410</v>
      </c>
      <c r="C19" s="2">
        <f>IF($B$4&gt;0,B19/$B$4,0)</f>
        <v>0.030125</v>
      </c>
    </row>
    <row r="20">
      <c r="A20" t="str">
        <v>(-) Não operacional (juros, parcelas, investimentos)</v>
      </c>
      <c r="B20" s="1">
        <f>SUMIF(Despesas!$A$4:$A$150,"7. Não operacional",Despesas!$C$4:$C$150)</f>
        <v>300</v>
      </c>
      <c r="C20" s="2">
        <f>IF($B$4&gt;0,B20/$B$4,0)</f>
        <v>0.00375</v>
      </c>
    </row>
    <row r="21">
      <c r="A21" t="str">
        <v>(=) Lucro líquido</v>
      </c>
      <c r="B21" s="1">
        <f>B19-B20</f>
        <v>2110</v>
      </c>
      <c r="C21" s="2">
        <f>IF($B$4&gt;0,B21/$B$4,0)</f>
        <v>0.026375</v>
      </c>
    </row>
  </sheetData>
  <ignoredErrors>
    <ignoredError numberStoredAsText="1" sqref="A1:C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Leia antes</vt:lpstr>
      <vt:lpstr>Vendas</vt:lpstr>
      <vt:lpstr>Despesas</vt:lpstr>
      <vt:lpstr>DRE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2026-09-29T00:00:00Z</dcterms:created>
  <dc:creator>FoodDash</dc:creator>
  <dc:title>planilha-dre-restaurante-fooddash</dc:title>
</cp:coreProperties>
</file>